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Mks\2026\telim\1.yanvar\10.Yanvar\formalar\"/>
    </mc:Choice>
  </mc:AlternateContent>
  <xr:revisionPtr revIDLastSave="0" documentId="13_ncr:1_{8B5ACA44-24FE-43FB-8F86-63C2B24C256A}" xr6:coauthVersionLast="47" xr6:coauthVersionMax="47" xr10:uidLastSave="{00000000-0000-0000-0000-000000000000}"/>
  <bookViews>
    <workbookView xWindow="-108" yWindow="-108" windowWidth="23256" windowHeight="12456" xr2:uid="{873AA4CE-70EF-4CA5-9B44-253B9EC4E8EA}"/>
  </bookViews>
  <sheets>
    <sheet name="ozelteshkilatlar" sheetId="4" r:id="rId1"/>
  </sheets>
  <calcPr calcId="191029"/>
</workbook>
</file>

<file path=xl/calcChain.xml><?xml version="1.0" encoding="utf-8"?>
<calcChain xmlns="http://schemas.openxmlformats.org/spreadsheetml/2006/main">
  <c r="D13" i="4" l="1"/>
  <c r="P12" i="4"/>
  <c r="S12" i="4"/>
  <c r="R13" i="4"/>
  <c r="L13" i="4"/>
  <c r="J12" i="4"/>
  <c r="I11" i="4"/>
  <c r="I12" i="4"/>
  <c r="I10" i="4"/>
  <c r="K13" i="4"/>
  <c r="J11" i="4"/>
  <c r="M11" i="4" s="1"/>
  <c r="J10" i="4"/>
  <c r="M10" i="4" s="1"/>
  <c r="T10" i="4" s="1"/>
  <c r="M12" i="4"/>
  <c r="N12" i="4"/>
  <c r="T12" i="4"/>
  <c r="U12" i="4"/>
  <c r="Q12" i="4"/>
  <c r="O12" i="4"/>
  <c r="V12" i="4"/>
  <c r="N11" i="4" l="1"/>
  <c r="S11" i="4" s="1"/>
  <c r="P11" i="4"/>
  <c r="V11" i="4"/>
  <c r="Q11" i="4"/>
  <c r="O11" i="4"/>
  <c r="T11" i="4"/>
  <c r="T13" i="4" s="1"/>
  <c r="U11" i="4"/>
  <c r="J13" i="4"/>
  <c r="N10" i="4"/>
  <c r="R15" i="4" s="1"/>
  <c r="P10" i="4"/>
  <c r="P13" i="4" s="1"/>
  <c r="M13" i="4"/>
  <c r="O10" i="4"/>
  <c r="O13" i="4" s="1"/>
  <c r="Q10" i="4"/>
  <c r="Q13" i="4" s="1"/>
  <c r="V10" i="4"/>
  <c r="V13" i="4" s="1"/>
  <c r="U10" i="4"/>
  <c r="U13" i="4" s="1"/>
  <c r="N13" i="4" l="1"/>
  <c r="S10" i="4"/>
  <c r="S13" i="4" l="1"/>
  <c r="R16" i="4"/>
</calcChain>
</file>

<file path=xl/sharedStrings.xml><?xml version="1.0" encoding="utf-8"?>
<sst xmlns="http://schemas.openxmlformats.org/spreadsheetml/2006/main" count="44" uniqueCount="39">
  <si>
    <t>Gəlir vergisi</t>
  </si>
  <si>
    <t>Sıra N-si</t>
  </si>
  <si>
    <t>Vəzifəsi</t>
  </si>
  <si>
    <t>İmza</t>
  </si>
  <si>
    <t>Soyadı, adı, atasının adı</t>
  </si>
  <si>
    <t>TUTULUB</t>
  </si>
  <si>
    <t>Yekun</t>
  </si>
  <si>
    <t>Rəhbər:</t>
  </si>
  <si>
    <t>(imza)</t>
  </si>
  <si>
    <t>Ödəniləcək məbləğ</t>
  </si>
  <si>
    <t>iş günlərinin sayı</t>
  </si>
  <si>
    <t>İşlədiyi günlərin sayı</t>
  </si>
  <si>
    <t>Aylıq əmək haqqı</t>
  </si>
  <si>
    <t>Hesablanmış əmək haqqı</t>
  </si>
  <si>
    <t xml:space="preserve">Məzuniyyət </t>
  </si>
  <si>
    <t>Əlavə hesablanmış əmək haqqı</t>
  </si>
  <si>
    <t>Cəmi əmək haqqı</t>
  </si>
  <si>
    <t>Məcburi sosial ayırma</t>
  </si>
  <si>
    <t>İşsizlik sığortası</t>
  </si>
  <si>
    <t>Əmək haqqı fondundan hesablanmış işsizlik sığorta haqqı (0.5 faiz)</t>
  </si>
  <si>
    <t>Avans</t>
  </si>
  <si>
    <t>Əmək haqqı fondundan hesablanmış sosial ayırma</t>
  </si>
  <si>
    <t>tarix</t>
  </si>
  <si>
    <t>Tibbi sığorta</t>
  </si>
  <si>
    <t>İcbari sığorta</t>
  </si>
  <si>
    <t>Direktor</t>
  </si>
  <si>
    <t>MKS ACADEMY MƏHDUD MƏSULİYYƏTLİ CƏMİYYƏTİ VÖEN _______________________</t>
  </si>
  <si>
    <t>2026-ci ilin yanvar ayı üçün</t>
  </si>
  <si>
    <t>HESABLAMA-ÖDƏMƏ CƏDVƏLİ N1</t>
  </si>
  <si>
    <t>HR</t>
  </si>
  <si>
    <t>əsas iş yeri</t>
  </si>
  <si>
    <t>Güzəşt kateqoriyası</t>
  </si>
  <si>
    <t>Himayəsində 3 nəfər</t>
  </si>
  <si>
    <t>Bəli</t>
  </si>
  <si>
    <t>Ümumi güzəşt məbləği</t>
  </si>
  <si>
    <t>Xeyr</t>
  </si>
  <si>
    <t>102.2. - 400 manat</t>
  </si>
  <si>
    <t>102.4. - 100 manat</t>
  </si>
  <si>
    <t>kompensasiya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</si>
</sst>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u/>
      <sz val="10"/>
      <color theme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4"/>
      <color theme="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4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4" fontId="4" fillId="4" borderId="1" xfId="0" applyNumberFormat="1" applyFont="1" applyFill="1" applyBorder="1" applyAlignment="1" applyProtection="1">
      <alignment horizontal="center" wrapText="1"/>
      <protection locked="0"/>
    </xf>
    <xf numFmtId="3" fontId="0" fillId="2" borderId="1" xfId="0" applyNumberFormat="1" applyFill="1" applyBorder="1" applyAlignment="1" applyProtection="1">
      <alignment horizont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4" fontId="1" fillId="0" borderId="1" xfId="0" applyNumberFormat="1" applyFont="1" applyBorder="1" applyAlignment="1" applyProtection="1">
      <alignment horizontal="center"/>
      <protection locked="0"/>
    </xf>
    <xf numFmtId="3" fontId="1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5" xfId="0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3" fontId="0" fillId="5" borderId="1" xfId="0" applyNumberFormat="1" applyFill="1" applyBorder="1" applyAlignment="1">
      <alignment horizontal="center"/>
    </xf>
    <xf numFmtId="4" fontId="0" fillId="5" borderId="1" xfId="0" applyNumberForma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" fontId="7" fillId="5" borderId="1" xfId="0" applyNumberFormat="1" applyFont="1" applyFill="1" applyBorder="1" applyAlignment="1">
      <alignment horizontal="center"/>
    </xf>
    <xf numFmtId="0" fontId="3" fillId="0" borderId="8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9" fillId="4" borderId="0" xfId="1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</cellXfs>
  <cellStyles count="3">
    <cellStyle name="Hyperlink" xfId="1" builtinId="8"/>
    <cellStyle name="Normal" xfId="0" builtinId="0"/>
    <cellStyle name="Обычный 2" xfId="2" xr:uid="{10CE4D34-BC7E-4953-A64F-2E36C59D0CD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ks.az/products/books/item/9917-karg%C3%BCzarl%C4%B1q-a-dan-z-y%C9%99-kitab%C4%B1-20-oktyabr-2018-ci-ild%C9%99n-sat%C4%B1%C5%9Fd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54393-5559-424F-8CCC-CFDDC08843D6}">
  <dimension ref="A1:W17"/>
  <sheetViews>
    <sheetView tabSelected="1" topLeftCell="D7" zoomScale="160" zoomScaleNormal="160" workbookViewId="0">
      <selection activeCell="H7" sqref="H7:H8"/>
    </sheetView>
  </sheetViews>
  <sheetFormatPr defaultRowHeight="13.2" x14ac:dyDescent="0.25"/>
  <cols>
    <col min="1" max="1" width="4.44140625" style="1" customWidth="1"/>
    <col min="2" max="2" width="26.33203125" style="1" customWidth="1"/>
    <col min="3" max="3" width="11.6640625" style="1" customWidth="1"/>
    <col min="4" max="4" width="10.33203125" style="1" customWidth="1"/>
    <col min="5" max="6" width="9.5546875" style="1" customWidth="1"/>
    <col min="7" max="7" width="11.44140625" style="1" customWidth="1"/>
    <col min="8" max="9" width="10.44140625" style="1" customWidth="1"/>
    <col min="10" max="10" width="10.33203125" style="1" customWidth="1"/>
    <col min="11" max="11" width="8.109375" style="1" customWidth="1"/>
    <col min="12" max="12" width="9.109375" style="1" customWidth="1"/>
    <col min="13" max="13" width="10.33203125" style="1" customWidth="1"/>
    <col min="14" max="14" width="10.21875" style="1" customWidth="1"/>
    <col min="15" max="15" width="8.109375" style="1" bestFit="1" customWidth="1"/>
    <col min="16" max="16" width="8.109375" style="1" customWidth="1"/>
    <col min="17" max="17" width="10.44140625" style="1" customWidth="1"/>
    <col min="18" max="18" width="9.109375" style="1" customWidth="1"/>
    <col min="19" max="19" width="10.6640625" style="1" customWidth="1"/>
    <col min="20" max="20" width="12.6640625" style="1" customWidth="1"/>
    <col min="21" max="21" width="8.109375" style="1" customWidth="1"/>
    <col min="22" max="22" width="8" style="1" customWidth="1"/>
    <col min="23" max="23" width="8.88671875" style="1" customWidth="1"/>
    <col min="24" max="27" width="5.6640625" style="1" customWidth="1"/>
    <col min="28" max="28" width="5.109375" style="1" customWidth="1"/>
    <col min="29" max="29" width="5.33203125" style="1" customWidth="1"/>
    <col min="30" max="30" width="3.33203125" style="1" bestFit="1" customWidth="1"/>
    <col min="31" max="16384" width="8.88671875" style="1"/>
  </cols>
  <sheetData>
    <row r="1" spans="1:23" x14ac:dyDescent="0.25">
      <c r="A1" s="33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ht="23.25" customHeight="1" x14ac:dyDescent="0.25">
      <c r="A3" s="34" t="s">
        <v>27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3" ht="23.25" customHeight="1" x14ac:dyDescent="0.3">
      <c r="A4" s="36" t="s">
        <v>28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spans="1:23" ht="19.5" customHeight="1" x14ac:dyDescent="0.25">
      <c r="A5" s="37" t="s">
        <v>10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2">
        <v>20</v>
      </c>
    </row>
    <row r="7" spans="1:23" ht="12.75" customHeight="1" x14ac:dyDescent="0.25">
      <c r="A7" s="31" t="s">
        <v>1</v>
      </c>
      <c r="B7" s="29" t="s">
        <v>4</v>
      </c>
      <c r="C7" s="29" t="s">
        <v>2</v>
      </c>
      <c r="D7" s="35" t="s">
        <v>12</v>
      </c>
      <c r="E7" s="29" t="s">
        <v>11</v>
      </c>
      <c r="F7" s="31" t="s">
        <v>30</v>
      </c>
      <c r="G7" s="31" t="s">
        <v>31</v>
      </c>
      <c r="H7" s="31" t="s">
        <v>32</v>
      </c>
      <c r="I7" s="3"/>
      <c r="J7" s="29" t="s">
        <v>13</v>
      </c>
      <c r="K7" s="29" t="s">
        <v>14</v>
      </c>
      <c r="L7" s="29" t="s">
        <v>15</v>
      </c>
      <c r="M7" s="29" t="s">
        <v>16</v>
      </c>
      <c r="N7" s="40" t="s">
        <v>5</v>
      </c>
      <c r="O7" s="41"/>
      <c r="P7" s="41"/>
      <c r="Q7" s="42"/>
      <c r="R7" s="4"/>
      <c r="S7" s="38" t="s">
        <v>9</v>
      </c>
      <c r="T7" s="31" t="s">
        <v>21</v>
      </c>
      <c r="U7" s="31" t="s">
        <v>24</v>
      </c>
      <c r="V7" s="31" t="s">
        <v>19</v>
      </c>
      <c r="W7" s="31" t="s">
        <v>3</v>
      </c>
    </row>
    <row r="8" spans="1:23" ht="138.75" customHeight="1" x14ac:dyDescent="0.25">
      <c r="A8" s="32"/>
      <c r="B8" s="29"/>
      <c r="C8" s="29"/>
      <c r="D8" s="35"/>
      <c r="E8" s="29"/>
      <c r="F8" s="32"/>
      <c r="G8" s="32"/>
      <c r="H8" s="32"/>
      <c r="I8" s="5" t="s">
        <v>34</v>
      </c>
      <c r="J8" s="29"/>
      <c r="K8" s="29"/>
      <c r="L8" s="29"/>
      <c r="M8" s="29"/>
      <c r="N8" s="6" t="s">
        <v>0</v>
      </c>
      <c r="O8" s="6" t="s">
        <v>18</v>
      </c>
      <c r="P8" s="6" t="s">
        <v>23</v>
      </c>
      <c r="Q8" s="6" t="s">
        <v>17</v>
      </c>
      <c r="R8" s="6" t="s">
        <v>20</v>
      </c>
      <c r="S8" s="39"/>
      <c r="T8" s="32"/>
      <c r="U8" s="32"/>
      <c r="V8" s="32"/>
      <c r="W8" s="32"/>
    </row>
    <row r="9" spans="1:23" ht="13.5" customHeight="1" x14ac:dyDescent="0.25">
      <c r="A9" s="7">
        <v>1</v>
      </c>
      <c r="B9" s="7">
        <v>2</v>
      </c>
      <c r="C9" s="7">
        <v>3</v>
      </c>
      <c r="D9" s="8">
        <v>4</v>
      </c>
      <c r="E9" s="7">
        <v>5</v>
      </c>
      <c r="F9" s="7"/>
      <c r="G9" s="7"/>
      <c r="H9" s="7"/>
      <c r="I9" s="7"/>
      <c r="J9" s="7">
        <v>6</v>
      </c>
      <c r="K9" s="7">
        <v>7</v>
      </c>
      <c r="L9" s="7">
        <v>8</v>
      </c>
      <c r="M9" s="7">
        <v>9</v>
      </c>
      <c r="N9" s="7">
        <v>10</v>
      </c>
      <c r="O9" s="7">
        <v>11</v>
      </c>
      <c r="P9" s="7">
        <v>12</v>
      </c>
      <c r="Q9" s="7">
        <v>13</v>
      </c>
      <c r="R9" s="7">
        <v>14</v>
      </c>
      <c r="S9" s="9">
        <v>15</v>
      </c>
      <c r="T9" s="7">
        <v>16</v>
      </c>
      <c r="U9" s="7">
        <v>17</v>
      </c>
      <c r="V9" s="7">
        <v>18</v>
      </c>
      <c r="W9" s="7">
        <v>19</v>
      </c>
    </row>
    <row r="10" spans="1:23" ht="24.9" customHeight="1" x14ac:dyDescent="0.25">
      <c r="A10" s="7">
        <v>1</v>
      </c>
      <c r="B10" s="10"/>
      <c r="C10" s="11" t="s">
        <v>25</v>
      </c>
      <c r="D10" s="12">
        <v>1000</v>
      </c>
      <c r="E10" s="13">
        <v>20</v>
      </c>
      <c r="F10" s="13" t="s">
        <v>33</v>
      </c>
      <c r="G10" s="13" t="s">
        <v>37</v>
      </c>
      <c r="H10" s="13" t="s">
        <v>35</v>
      </c>
      <c r="I10" s="24">
        <f>IF(G10="102.1-1. - 800 manat",800,IF(G10="102.2. - 400 manat",400,IF(G10="102.3. - 200 manat",200,IF(G10="102.4. - 100 manat",100,0))))+IF(H10="Bəli",50,0)</f>
        <v>100</v>
      </c>
      <c r="J10" s="25">
        <f>D10*E10/L$5</f>
        <v>1000</v>
      </c>
      <c r="K10" s="14">
        <v>0</v>
      </c>
      <c r="L10" s="14">
        <v>1800</v>
      </c>
      <c r="M10" s="26">
        <f>J10+K10+L10</f>
        <v>2800</v>
      </c>
      <c r="N10" s="25">
        <f>IF(IF(F10="Xeyr",IF(M10&lt;=2500,M10*3%,IF(AND(M10&gt;2500,M10&lt;=8000),(M10-2500)*10%+75,(M10-8000)*14%+625)),IF(M10&lt;=2500,(M10-200-I10)*3%,IF(AND(M10&gt;2500,(M10-I10)&lt;=2500),(M10-I10)*3%,IF(AND((M10-I10)&gt;2500,(M10-I10)&lt;=8000),(M10-I10-2500)*10%+75,(M10-I10-8000)*14%+625))))&gt;0,IF(F10="Xeyr",IF(M10&lt;=2500,M10*3%,IF(AND(M10&gt;2500,M10&lt;=8000),(M10-2500)*10%+75,(M10-8000)*14%+625)),IF(M10&lt;=2500,(M10-200-I10)*3%,IF(AND(M10&gt;2500,(M10-I10)&lt;=2500),(M10-I10)*3%,IF(AND((M10-I10)&gt;2500,(M10-I10)&lt;=8000),(M10-I10-2500)*10%+75,(M10-I10-8000)*14%+625)))),0)</f>
        <v>95</v>
      </c>
      <c r="O10" s="25">
        <f>M10*0.5%</f>
        <v>14</v>
      </c>
      <c r="P10" s="25">
        <f>IF(M10&lt;2500,M10*2%,(M10-2500)*0.5%+50)</f>
        <v>51.5</v>
      </c>
      <c r="Q10" s="25">
        <f>IF(M10&lt;=200,M10*3%,(M10-200)*10%+6)</f>
        <v>266</v>
      </c>
      <c r="R10" s="14">
        <v>0</v>
      </c>
      <c r="S10" s="27">
        <f>M10-N10-Q10-O10-P10-R10</f>
        <v>2373.5</v>
      </c>
      <c r="T10" s="25">
        <f>IF(M10&lt;=200,M10*22%,IF(AND(M10&gt;200,M10&lt;=8000),(M10-200)*15%+44,(M10-8000)*11%+1214))</f>
        <v>434</v>
      </c>
      <c r="U10" s="25">
        <f>IF(M10&lt;2500,M10*2%,(M10-2500)*0.5%+50)</f>
        <v>51.5</v>
      </c>
      <c r="V10" s="25">
        <f>M10*0.5%</f>
        <v>14</v>
      </c>
      <c r="W10" s="15"/>
    </row>
    <row r="11" spans="1:23" ht="24.9" customHeight="1" x14ac:dyDescent="0.25">
      <c r="A11" s="7">
        <v>2</v>
      </c>
      <c r="B11" s="10"/>
      <c r="C11" s="11" t="s">
        <v>38</v>
      </c>
      <c r="D11" s="12">
        <v>400</v>
      </c>
      <c r="E11" s="13">
        <v>20</v>
      </c>
      <c r="F11" s="13" t="s">
        <v>33</v>
      </c>
      <c r="G11" s="13" t="s">
        <v>36</v>
      </c>
      <c r="H11" s="13" t="s">
        <v>33</v>
      </c>
      <c r="I11" s="24">
        <f>IF(G11="102.1-1. - 800 manat",800,IF(G11="102.2. - 400 manat",400,IF(G11="102.3. - 200 manat",200,IF(G11="102.4. - 100 manat",100,0))))+IF(H11="Bəli",50,0)</f>
        <v>450</v>
      </c>
      <c r="J11" s="25">
        <f>D11*E11/L$5</f>
        <v>400</v>
      </c>
      <c r="K11" s="14">
        <v>0</v>
      </c>
      <c r="L11" s="14">
        <v>0</v>
      </c>
      <c r="M11" s="26">
        <f>J11+K11+L11</f>
        <v>400</v>
      </c>
      <c r="N11" s="25">
        <f>IF(IF(F11="Xeyr",IF(M11&lt;=2500,M11*3%,IF(AND(M11&gt;2500,M11&lt;=8000),(M11-2500)*10%+75,(M11-8000)*14%+625)),IF(M11&lt;=2500,(M11-200-I11)*3%,IF(AND(M11&gt;2500,(M11-I11)&lt;=2500),(M11-I11)*3%,IF(AND((M11-I11)&gt;2500,(M11-I11)&lt;=8000),(M11-I11-2500)*10%+75,(M11-I11-8000)*14%+625))))&gt;0,IF(F11="Xeyr",IF(M11&lt;=2500,M11*3%,IF(AND(M11&gt;2500,M11&lt;=8000),(M11-2500)*10%+75,(M11-8000)*14%+625)),IF(M11&lt;=2500,(M11-200-I11)*3%,IF(AND(M11&gt;2500,(M11-I11)&lt;=2500),(M11-I11)*3%,IF(AND((M11-I11)&gt;2500,(M11-I11)&lt;=8000),(M11-I11-2500)*10%+75,(M11-I11-8000)*14%+625)))),0)</f>
        <v>0</v>
      </c>
      <c r="O11" s="25">
        <f>M11*0.5%</f>
        <v>2</v>
      </c>
      <c r="P11" s="25">
        <f>IF(M11&lt;2500,M11*2%,(M11-2500)*0.5%+50)</f>
        <v>8</v>
      </c>
      <c r="Q11" s="25">
        <f>IF(M11&lt;=200,M11*3%,(M11-200)*10%+6)</f>
        <v>26</v>
      </c>
      <c r="R11" s="14">
        <v>0</v>
      </c>
      <c r="S11" s="27">
        <f>M11-N11-Q11-O11-P11-R11</f>
        <v>364</v>
      </c>
      <c r="T11" s="25">
        <f>IF(M11&lt;=200,M11*22%,IF(AND(M11&gt;200,M11&lt;=8000),(M11-200)*15%+44,(M11-8000)*11%+1214))</f>
        <v>74</v>
      </c>
      <c r="U11" s="25">
        <f>IF(M11&lt;2500,M11*2%,(M11-2500)*0.5%+50)</f>
        <v>8</v>
      </c>
      <c r="V11" s="25">
        <f>M11*0.5%</f>
        <v>2</v>
      </c>
      <c r="W11" s="15"/>
    </row>
    <row r="12" spans="1:23" ht="24.9" customHeight="1" x14ac:dyDescent="0.25">
      <c r="A12" s="7">
        <v>3</v>
      </c>
      <c r="B12" s="10"/>
      <c r="C12" s="11" t="s">
        <v>29</v>
      </c>
      <c r="D12" s="12">
        <v>1000</v>
      </c>
      <c r="E12" s="13">
        <v>20</v>
      </c>
      <c r="F12" s="13" t="s">
        <v>35</v>
      </c>
      <c r="G12" s="13" t="s">
        <v>36</v>
      </c>
      <c r="H12" s="13" t="s">
        <v>33</v>
      </c>
      <c r="I12" s="24">
        <f>IF(G12="102.1-1. - 800 manat",800,IF(G12="102.2. - 400 manat",400,IF(G12="102.3. - 200 manat",200,IF(G12="102.4. - 100 manat",100,0))))+IF(H12="Bəli",50,0)</f>
        <v>450</v>
      </c>
      <c r="J12" s="25">
        <f>D12*E12/L$5</f>
        <v>1000</v>
      </c>
      <c r="K12" s="14">
        <v>0</v>
      </c>
      <c r="L12" s="14">
        <v>0</v>
      </c>
      <c r="M12" s="26">
        <f>J12+K12+L12</f>
        <v>1000</v>
      </c>
      <c r="N12" s="25">
        <f>IF(IF(F12="Xeyr",IF(M12&lt;=2500,M12*3%,IF(AND(M12&gt;2500,M12&lt;=8000),(M12-2500)*10%+75,(M12-8000)*14%+625)),IF(M12&lt;=2500,(M12-200-I12)*3%,IF(AND(M12&gt;2500,(M12-I12)&lt;=2500),(M12-I12)*3%,IF(AND((M12-I12)&gt;2500,(M12-I12)&lt;=8000),(M12-I12-2500)*10%+75,(M12-I12-8000)*14%+625))))&gt;0,IF(F12="Xeyr",IF(M12&lt;=2500,M12*3%,IF(AND(M12&gt;2500,M12&lt;=8000),(M12-2500)*10%+75,(M12-8000)*14%+625)),IF(M12&lt;=2500,(M12-200-I12)*3%,IF(AND(M12&gt;2500,(M12-I12)&lt;=2500),(M12-I12)*3%,IF(AND((M12-I12)&gt;2500,(M12-I12)&lt;=8000),(M12-I12-2500)*10%+75,(M12-I12-8000)*14%+625)))),0)</f>
        <v>30</v>
      </c>
      <c r="O12" s="25">
        <f>M12*0.5%</f>
        <v>5</v>
      </c>
      <c r="P12" s="25">
        <f>IF(M12&lt;2500,M12*2%,(M12-2500)*0.5%+50)</f>
        <v>20</v>
      </c>
      <c r="Q12" s="25">
        <f>IF(M12&lt;=200,M12*3%,(M12-200)*10%+6)</f>
        <v>86</v>
      </c>
      <c r="R12" s="14">
        <v>0</v>
      </c>
      <c r="S12" s="27">
        <f>M12-N12-Q12-O12-P12-R12</f>
        <v>859</v>
      </c>
      <c r="T12" s="25">
        <f>IF(M12&lt;=200,M12*22%,IF(AND(M12&gt;200,M12&lt;=8000),(M12-200)*15%+44,(M12-8000)*11%+1214))</f>
        <v>164</v>
      </c>
      <c r="U12" s="25">
        <f>IF(M12&lt;2500,M12*2%,(M12-2500)*0.5%+50)</f>
        <v>20</v>
      </c>
      <c r="V12" s="25">
        <f>M12*0.5%</f>
        <v>5</v>
      </c>
      <c r="W12" s="15"/>
    </row>
    <row r="13" spans="1:23" ht="31.5" customHeight="1" x14ac:dyDescent="0.25">
      <c r="A13" s="7"/>
      <c r="B13" s="7"/>
      <c r="C13" s="16" t="s">
        <v>6</v>
      </c>
      <c r="D13" s="17">
        <f>SUM(D10:D12)</f>
        <v>2400</v>
      </c>
      <c r="E13" s="18"/>
      <c r="F13" s="18"/>
      <c r="G13" s="18"/>
      <c r="H13" s="18"/>
      <c r="I13" s="18"/>
      <c r="J13" s="17">
        <f>SUM(J10:J12)</f>
        <v>2400</v>
      </c>
      <c r="K13" s="17">
        <f>SUM(K10:K11)</f>
        <v>0</v>
      </c>
      <c r="L13" s="17">
        <f t="shared" ref="L13:V13" si="0">SUM(L10:L12)</f>
        <v>1800</v>
      </c>
      <c r="M13" s="17">
        <f>SUM(M10:M12)</f>
        <v>4200</v>
      </c>
      <c r="N13" s="17">
        <f t="shared" si="0"/>
        <v>125</v>
      </c>
      <c r="O13" s="17">
        <f t="shared" si="0"/>
        <v>21</v>
      </c>
      <c r="P13" s="17">
        <f t="shared" si="0"/>
        <v>79.5</v>
      </c>
      <c r="Q13" s="17">
        <f>SUM(Q10:Q12)</f>
        <v>378</v>
      </c>
      <c r="R13" s="17">
        <f t="shared" si="0"/>
        <v>0</v>
      </c>
      <c r="S13" s="17">
        <f>SUM(S10:S12)</f>
        <v>3596.5</v>
      </c>
      <c r="T13" s="17">
        <f t="shared" si="0"/>
        <v>672</v>
      </c>
      <c r="U13" s="17">
        <f t="shared" si="0"/>
        <v>79.5</v>
      </c>
      <c r="V13" s="17">
        <f t="shared" si="0"/>
        <v>21</v>
      </c>
      <c r="W13" s="15"/>
    </row>
    <row r="15" spans="1:23" x14ac:dyDescent="0.25">
      <c r="R15" s="1">
        <f>(M10-N10)*20%</f>
        <v>541</v>
      </c>
    </row>
    <row r="16" spans="1:23" x14ac:dyDescent="0.25">
      <c r="C16" s="19" t="s">
        <v>7</v>
      </c>
      <c r="D16" s="19"/>
      <c r="E16" s="20"/>
      <c r="F16" s="20"/>
      <c r="G16" s="20"/>
      <c r="H16" s="20"/>
      <c r="I16" s="20"/>
      <c r="J16" s="20"/>
      <c r="K16" s="30"/>
      <c r="L16" s="30"/>
      <c r="M16" s="21"/>
      <c r="N16" s="20"/>
      <c r="O16" s="20"/>
      <c r="P16" s="20"/>
      <c r="Q16" s="20"/>
      <c r="R16" s="1">
        <f>S10*20%</f>
        <v>474.70000000000005</v>
      </c>
    </row>
    <row r="17" spans="5:20" x14ac:dyDescent="0.25">
      <c r="E17" s="28" t="s">
        <v>8</v>
      </c>
      <c r="F17" s="28"/>
      <c r="G17" s="28"/>
      <c r="H17" s="28"/>
      <c r="I17" s="28"/>
      <c r="J17" s="28"/>
      <c r="N17" s="28" t="s">
        <v>22</v>
      </c>
      <c r="O17" s="28"/>
      <c r="P17" s="28"/>
      <c r="Q17" s="28"/>
      <c r="R17" s="22"/>
      <c r="T17" s="23"/>
    </row>
  </sheetData>
  <sheetProtection insertColumns="0" insertRows="0" deleteColumns="0" deleteRows="0"/>
  <mergeCells count="25">
    <mergeCell ref="A1:W2"/>
    <mergeCell ref="V7:V8"/>
    <mergeCell ref="W7:W8"/>
    <mergeCell ref="C7:C8"/>
    <mergeCell ref="A3:W3"/>
    <mergeCell ref="B7:B8"/>
    <mergeCell ref="D7:D8"/>
    <mergeCell ref="A4:W4"/>
    <mergeCell ref="J7:J8"/>
    <mergeCell ref="A7:A8"/>
    <mergeCell ref="A5:K5"/>
    <mergeCell ref="S7:S8"/>
    <mergeCell ref="U7:U8"/>
    <mergeCell ref="T7:T8"/>
    <mergeCell ref="E7:E8"/>
    <mergeCell ref="N7:Q7"/>
    <mergeCell ref="E17:J17"/>
    <mergeCell ref="N17:Q17"/>
    <mergeCell ref="K7:K8"/>
    <mergeCell ref="L7:L8"/>
    <mergeCell ref="M7:M8"/>
    <mergeCell ref="K16:L16"/>
    <mergeCell ref="F7:F8"/>
    <mergeCell ref="G7:G8"/>
    <mergeCell ref="H7:H8"/>
  </mergeCells>
  <dataValidations count="3">
    <dataValidation type="list" allowBlank="1" showInputMessage="1" showErrorMessage="1" sqref="G10:G12" xr:uid="{0C422D24-64DC-4025-A78A-0B608E457462}">
      <formula1>"102.1-1. - 800 manat, 102.2. - 400 manat, 102.3. - 200 manat, 102.4. - 100 manat, yoxdur"</formula1>
    </dataValidation>
    <dataValidation type="list" allowBlank="1" showInputMessage="1" showErrorMessage="1" sqref="H10:H12" xr:uid="{01B6897B-135D-445C-8AFF-BACBBA0AAC62}">
      <formula1>"Bəli,Xeyr"</formula1>
    </dataValidation>
    <dataValidation type="list" allowBlank="1" showInputMessage="1" showErrorMessage="1" sqref="F10:F12" xr:uid="{93F77FFF-7D36-4A3E-A49F-2EC0C86D6425}">
      <formula1>"Bəli, Xeyr"</formula1>
    </dataValidation>
  </dataValidations>
  <hyperlinks>
    <hyperlink ref="A1:W2" r:id="rId1" display="MKS.az saytı &quot;Öyrətmək Savab, Öyrənmək Qazanc&quot; seriyasından. " xr:uid="{E5E4D20A-B684-4373-B6DD-1CA3DC6FA1C1}"/>
  </hyperlinks>
  <pageMargins left="0.70866141732283472" right="0.70866141732283472" top="0.74803149606299213" bottom="0.74803149606299213" header="0.31496062992125984" footer="0.31496062992125984"/>
  <pageSetup paperSize="9" scale="6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ozelteshkilatlar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Anar Bayramov</cp:lastModifiedBy>
  <cp:lastPrinted>2021-10-28T05:56:09Z</cp:lastPrinted>
  <dcterms:created xsi:type="dcterms:W3CDTF">1996-10-08T23:32:33Z</dcterms:created>
  <dcterms:modified xsi:type="dcterms:W3CDTF">2026-01-11T16:32:38Z</dcterms:modified>
</cp:coreProperties>
</file>